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60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<sst xmlns="http://schemas.openxmlformats.org/spreadsheetml/2006/main" count="56" uniqueCount="48">
  <si>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Preiswürdigkeit von Futtermitteln (Schweine)</t>
  </si>
  <si>
    <t>Futterwertberechnung für Schweine nach der Methode Löhr:</t>
  </si>
  <si>
    <t>Vergleichs-</t>
  </si>
  <si>
    <t>g Lysin</t>
  </si>
  <si>
    <t>MJ ME</t>
  </si>
  <si>
    <t>EUR / dt</t>
  </si>
  <si>
    <t>futter</t>
  </si>
  <si>
    <t xml:space="preserve"> / kg</t>
  </si>
  <si>
    <t>/ kg FM</t>
  </si>
  <si>
    <t xml:space="preserve"> - alle Preise ohne MWSt. -</t>
  </si>
  <si>
    <t>Weizen</t>
  </si>
  <si>
    <t>Sojaschrot</t>
  </si>
  <si>
    <t xml:space="preserve"> =&gt; Preisfaktor für Energie:</t>
  </si>
  <si>
    <t xml:space="preserve"> =&gt; Preisfaktor für Lysin:</t>
  </si>
  <si>
    <t>Futterwert</t>
  </si>
  <si>
    <t>Abschlag</t>
  </si>
  <si>
    <t>Futterwert nach Nährstoffen</t>
  </si>
  <si>
    <t>von:</t>
  </si>
  <si>
    <t xml:space="preserve"> / kg FM</t>
  </si>
  <si>
    <t>in %</t>
  </si>
  <si>
    <t xml:space="preserve">EUR / dt </t>
  </si>
  <si>
    <t>Preise frei Trog</t>
  </si>
  <si>
    <t>Trockenfuttermittel:</t>
  </si>
  <si>
    <t xml:space="preserve"> (Begründung siehe unten)</t>
  </si>
  <si>
    <t>Rapsextr.schrot</t>
  </si>
  <si>
    <t>Rapskuchen 14%</t>
  </si>
  <si>
    <t>Rapskuchen 18%</t>
  </si>
  <si>
    <t>Rapsöl</t>
  </si>
  <si>
    <t>Ackerbohnen</t>
  </si>
  <si>
    <t>Erbsen</t>
  </si>
  <si>
    <t>Gerste</t>
  </si>
  <si>
    <t>Feuchtfuttermittel</t>
  </si>
  <si>
    <t>% TS</t>
  </si>
  <si>
    <t xml:space="preserve"> / kg TS</t>
  </si>
  <si>
    <t>Kartoffeln</t>
  </si>
  <si>
    <t>Feuchtmais</t>
  </si>
  <si>
    <t>Molke sauer</t>
  </si>
  <si>
    <t>Sojapülpe</t>
  </si>
  <si>
    <t>Speiseabfälle</t>
  </si>
  <si>
    <t>Backabfälle</t>
  </si>
  <si>
    <t>Altbrot</t>
  </si>
  <si>
    <t xml:space="preserve">im Vergleich zu </t>
  </si>
  <si>
    <t>und</t>
  </si>
  <si>
    <t>auf der Basis Lysin und MJ ME    (Methode Löhr)</t>
  </si>
  <si>
    <t>Hinweis: Diese Berechnungsmethode gibt nur einen ersten Anhaltspunkt zur Preiswürdigkeit,</t>
  </si>
  <si>
    <t>den genauen Futterwert erhält man durch Optimierung in einem Futterberechnungsprogramm</t>
  </si>
  <si>
    <t>Riskoabschlag (wegen Inhaltsstoff- und Qualitätsschwankungen, zusätzlicher Lagerung,</t>
  </si>
  <si>
    <t xml:space="preserve"> Mehrarbeit, Verdienstanreiz) - unterschiedlich je nach Futtermittel - bereits abgezogen. Preise frei Trog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</si>
</sst>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General_)"/>
  </numFmts>
  <fonts count="1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174" fontId="0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" borderId="0" xfId="0" applyFon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2" fontId="8" fillId="4" borderId="0" xfId="0" applyNumberFormat="1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2" fontId="8" fillId="5" borderId="1" xfId="0" applyNumberFormat="1" applyFont="1" applyFill="1" applyBorder="1" applyAlignment="1">
      <alignment/>
    </xf>
    <xf numFmtId="0" fontId="8" fillId="6" borderId="0" xfId="0" applyFont="1" applyFill="1" applyBorder="1" applyAlignment="1">
      <alignment/>
    </xf>
    <xf numFmtId="2" fontId="8" fillId="6" borderId="0" xfId="0" applyNumberFormat="1" applyFont="1" applyFill="1" applyBorder="1" applyAlignment="1">
      <alignment/>
    </xf>
    <xf numFmtId="0" fontId="8" fillId="7" borderId="0" xfId="0" applyFont="1" applyFill="1" applyBorder="1" applyAlignment="1">
      <alignment/>
    </xf>
    <xf numFmtId="2" fontId="8" fillId="7" borderId="0" xfId="0" applyNumberFormat="1" applyFont="1" applyFill="1" applyBorder="1" applyAlignment="1">
      <alignment/>
    </xf>
    <xf numFmtId="0" fontId="9" fillId="8" borderId="0" xfId="0" applyFont="1" applyFill="1" applyBorder="1" applyAlignment="1">
      <alignment/>
    </xf>
    <xf numFmtId="0" fontId="9" fillId="8" borderId="0" xfId="0" applyFont="1" applyFill="1" applyBorder="1" applyAlignment="1">
      <alignment horizontal="center"/>
    </xf>
    <xf numFmtId="2" fontId="9" fillId="8" borderId="0" xfId="0" applyNumberFormat="1" applyFont="1" applyFill="1" applyBorder="1" applyAlignment="1">
      <alignment horizontal="center"/>
    </xf>
    <xf numFmtId="2" fontId="9" fillId="8" borderId="3" xfId="0" applyNumberFormat="1" applyFont="1" applyFill="1" applyBorder="1" applyAlignment="1">
      <alignment horizontal="center"/>
    </xf>
    <xf numFmtId="2" fontId="9" fillId="8" borderId="2" xfId="0" applyNumberFormat="1" applyFont="1" applyFill="1" applyBorder="1" applyAlignment="1">
      <alignment horizontal="center"/>
    </xf>
    <xf numFmtId="0" fontId="8" fillId="8" borderId="0" xfId="0" applyFont="1" applyFill="1" applyBorder="1" applyAlignment="1">
      <alignment/>
    </xf>
    <xf numFmtId="172" fontId="8" fillId="8" borderId="0" xfId="0" applyNumberFormat="1" applyFont="1" applyFill="1" applyBorder="1" applyAlignment="1">
      <alignment horizontal="center"/>
    </xf>
    <xf numFmtId="2" fontId="8" fillId="8" borderId="0" xfId="0" applyNumberFormat="1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172" fontId="9" fillId="8" borderId="0" xfId="0" applyNumberFormat="1" applyFont="1" applyFill="1" applyBorder="1" applyAlignment="1">
      <alignment/>
    </xf>
    <xf numFmtId="172" fontId="8" fillId="8" borderId="0" xfId="0" applyNumberFormat="1" applyFont="1" applyFill="1" applyBorder="1" applyAlignment="1">
      <alignment/>
    </xf>
    <xf numFmtId="2" fontId="8" fillId="8" borderId="0" xfId="0" applyNumberFormat="1" applyFont="1" applyFill="1" applyBorder="1" applyAlignment="1">
      <alignment/>
    </xf>
    <xf numFmtId="0" fontId="8" fillId="9" borderId="0" xfId="0" applyFont="1" applyFill="1" applyBorder="1" applyAlignment="1">
      <alignment/>
    </xf>
    <xf numFmtId="2" fontId="8" fillId="9" borderId="0" xfId="0" applyNumberFormat="1" applyFont="1" applyFill="1" applyBorder="1" applyAlignment="1">
      <alignment/>
    </xf>
    <xf numFmtId="0" fontId="8" fillId="10" borderId="0" xfId="0" applyFont="1" applyFill="1" applyBorder="1" applyAlignment="1">
      <alignment/>
    </xf>
    <xf numFmtId="2" fontId="8" fillId="10" borderId="0" xfId="0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2" fontId="8" fillId="11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4">
      <selection activeCell="H6" activeCellId="7" sqref="A24:D30 G24:G30 A14:A20 E14:G20 A6 A7 E6:F7 H6:K7"/>
    </sheetView>
  </sheetViews>
  <sheetFormatPr defaultColWidth="11.421875" defaultRowHeight="12.75"/>
  <cols>
    <col min="1" max="1" width="21.8515625" style="2" customWidth="1"/>
    <col min="2" max="49" width="10.7109375" style="2" customWidth="1"/>
    <col min="50" max="16384" width="11.421875" style="2" customWidth="1"/>
  </cols>
  <sheetData>
    <row r="1" spans="1:11" s="3" customFormat="1" ht="18">
      <c r="A1" s="8" t="s">
        <v>0</v>
      </c>
      <c r="B1" s="8"/>
      <c r="I1" s="9"/>
      <c r="J1" s="10"/>
      <c r="K1" s="10"/>
    </row>
    <row r="2" spans="1:11" ht="15">
      <c r="A2" s="11" t="s">
        <v>1</v>
      </c>
      <c r="B2" s="12"/>
      <c r="C2" s="12"/>
      <c r="D2" s="12"/>
      <c r="E2" s="12"/>
      <c r="F2" s="12"/>
      <c r="G2" s="12"/>
      <c r="H2" s="12"/>
      <c r="I2" s="13"/>
      <c r="J2" s="14"/>
      <c r="K2" s="14"/>
    </row>
    <row r="3" spans="1:11" ht="4.5" customHeight="1">
      <c r="A3" s="12"/>
      <c r="B3" s="11"/>
      <c r="C3" s="12"/>
      <c r="D3" s="12"/>
      <c r="E3" s="12"/>
      <c r="F3" s="12"/>
      <c r="G3" s="12"/>
      <c r="H3" s="12"/>
      <c r="I3" s="12"/>
      <c r="J3" s="12"/>
      <c r="K3" s="12"/>
    </row>
    <row r="4" spans="1:11" ht="15">
      <c r="A4" s="11" t="s">
        <v>2</v>
      </c>
      <c r="B4" s="11"/>
      <c r="C4" s="12"/>
      <c r="D4" s="12"/>
      <c r="E4" s="15" t="s">
        <v>3</v>
      </c>
      <c r="F4" s="15" t="s">
        <v>4</v>
      </c>
      <c r="G4" s="11"/>
      <c r="H4" s="11" t="s">
        <v>5</v>
      </c>
      <c r="I4" s="12"/>
      <c r="J4" s="12"/>
      <c r="K4" s="12"/>
    </row>
    <row r="5" spans="1:11" ht="15">
      <c r="A5" s="11" t="s">
        <v>6</v>
      </c>
      <c r="B5" s="11"/>
      <c r="C5" s="12"/>
      <c r="D5" s="12"/>
      <c r="E5" s="15" t="s">
        <v>7</v>
      </c>
      <c r="F5" s="15" t="s">
        <v>8</v>
      </c>
      <c r="G5" s="11"/>
      <c r="H5" s="11" t="s">
        <v>9</v>
      </c>
      <c r="I5" s="12"/>
      <c r="J5" s="12"/>
      <c r="K5" s="12"/>
    </row>
    <row r="6" spans="1:11" ht="15.75">
      <c r="A6" s="40" t="s">
        <v>10</v>
      </c>
      <c r="B6" s="12"/>
      <c r="C6" s="12"/>
      <c r="D6" s="12"/>
      <c r="E6" s="41">
        <v>3.7</v>
      </c>
      <c r="F6" s="41">
        <v>13.79</v>
      </c>
      <c r="G6" s="11"/>
      <c r="H6" s="42">
        <v>10</v>
      </c>
      <c r="I6" s="43">
        <v>14</v>
      </c>
      <c r="J6" s="44">
        <v>18</v>
      </c>
      <c r="K6" s="44">
        <v>22</v>
      </c>
    </row>
    <row r="7" spans="1:11" ht="15.75">
      <c r="A7" s="40" t="s">
        <v>11</v>
      </c>
      <c r="B7" s="12"/>
      <c r="C7" s="12"/>
      <c r="D7" s="12"/>
      <c r="E7" s="41">
        <v>26.8</v>
      </c>
      <c r="F7" s="41">
        <v>13.04</v>
      </c>
      <c r="G7" s="11"/>
      <c r="H7" s="42">
        <v>21</v>
      </c>
      <c r="I7" s="43">
        <v>25</v>
      </c>
      <c r="J7" s="44">
        <v>29</v>
      </c>
      <c r="K7" s="44">
        <v>33</v>
      </c>
    </row>
    <row r="8" spans="1:11" ht="4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5">
      <c r="A9" s="12"/>
      <c r="B9" s="12"/>
      <c r="C9" s="12"/>
      <c r="D9" s="12"/>
      <c r="E9" s="12" t="s">
        <v>12</v>
      </c>
      <c r="F9" s="12"/>
      <c r="G9" s="12"/>
      <c r="H9" s="16">
        <f>+(H6*$E7/$E6-H7)/($F6*$E7/$E6-$F7)</f>
        <v>0.5922371189204665</v>
      </c>
      <c r="I9" s="16">
        <f>+(I6*$E7/$E6-I7)/($F6*$E7/$E6-$F7)</f>
        <v>0.8797973385119069</v>
      </c>
      <c r="J9" s="16">
        <f>+(J6*$E7/$E6-J7)/($F6*$E7/$E6-$F7)</f>
        <v>1.1673575581033473</v>
      </c>
      <c r="K9" s="16">
        <f>+(K6*$E7/$E6-K7)/($F6*$E7/$E6-$F7)</f>
        <v>1.4549177776947877</v>
      </c>
    </row>
    <row r="10" spans="1:11" ht="15">
      <c r="A10" s="17"/>
      <c r="B10" s="17"/>
      <c r="C10" s="17"/>
      <c r="D10" s="17"/>
      <c r="E10" s="17" t="s">
        <v>13</v>
      </c>
      <c r="F10" s="17"/>
      <c r="G10" s="17"/>
      <c r="H10" s="18">
        <f>(H6-H9*$F6)/$E6</f>
        <v>0.49541895407750486</v>
      </c>
      <c r="I10" s="18">
        <f>(I6-I9*$F6)/$E6</f>
        <v>0.5047553248434606</v>
      </c>
      <c r="J10" s="18">
        <f>(J6-J9*$F6)/$E6</f>
        <v>0.5140916956094165</v>
      </c>
      <c r="K10" s="18">
        <f>(K6-K9*$F6)/$E6</f>
        <v>0.5234280663753723</v>
      </c>
    </row>
    <row r="11" spans="1:11" ht="15">
      <c r="A11" s="11" t="s">
        <v>14</v>
      </c>
      <c r="B11" s="11"/>
      <c r="C11" s="12"/>
      <c r="D11" s="12"/>
      <c r="E11" s="15" t="s">
        <v>3</v>
      </c>
      <c r="F11" s="15" t="s">
        <v>4</v>
      </c>
      <c r="G11" s="15" t="s">
        <v>15</v>
      </c>
      <c r="H11" s="19" t="s">
        <v>16</v>
      </c>
      <c r="I11" s="15"/>
      <c r="J11" s="12"/>
      <c r="K11" s="11"/>
    </row>
    <row r="12" spans="1:11" ht="15">
      <c r="A12" s="11" t="s">
        <v>17</v>
      </c>
      <c r="B12" s="11"/>
      <c r="C12" s="12"/>
      <c r="D12" s="12"/>
      <c r="E12" s="15" t="s">
        <v>7</v>
      </c>
      <c r="F12" s="15" t="s">
        <v>18</v>
      </c>
      <c r="G12" s="15" t="s">
        <v>19</v>
      </c>
      <c r="H12" s="11" t="s">
        <v>20</v>
      </c>
      <c r="I12" s="15"/>
      <c r="J12" s="11" t="s">
        <v>21</v>
      </c>
      <c r="K12" s="12"/>
    </row>
    <row r="13" spans="1:11" ht="15">
      <c r="A13" s="12"/>
      <c r="B13" s="11" t="s">
        <v>22</v>
      </c>
      <c r="C13" s="12"/>
      <c r="D13" s="12"/>
      <c r="E13" s="12"/>
      <c r="F13" s="12"/>
      <c r="G13" s="20" t="s">
        <v>23</v>
      </c>
      <c r="H13" s="12"/>
      <c r="I13" s="12"/>
      <c r="J13" s="12"/>
      <c r="K13" s="12"/>
    </row>
    <row r="14" spans="1:11" ht="15">
      <c r="A14" s="45" t="s">
        <v>24</v>
      </c>
      <c r="B14" s="11"/>
      <c r="C14" s="12"/>
      <c r="D14" s="12"/>
      <c r="E14" s="46">
        <v>19.8</v>
      </c>
      <c r="F14" s="47">
        <v>10</v>
      </c>
      <c r="G14" s="48">
        <v>10</v>
      </c>
      <c r="H14" s="21">
        <f aca="true" t="shared" si="0" ref="H14:H20">IF($F14="","",($E14*H$10+$F14*H$9)*(100-$G14)/100)</f>
        <v>14.158499831945335</v>
      </c>
      <c r="I14" s="22">
        <f aca="true" t="shared" si="1" ref="I14:K20">IF($F14="","",($E14*I$10+$F14*I$9)*(100-$G14)/100)</f>
        <v>16.912915935317628</v>
      </c>
      <c r="J14" s="22">
        <f>IF($F14="","",($E14*J$10+$F14*J$9)*(100-$G14)/100)</f>
        <v>19.667332038689928</v>
      </c>
      <c r="K14" s="22">
        <f t="shared" si="1"/>
        <v>22.421748142062224</v>
      </c>
    </row>
    <row r="15" spans="1:11" ht="15">
      <c r="A15" s="45" t="s">
        <v>25</v>
      </c>
      <c r="B15" s="11"/>
      <c r="C15" s="12"/>
      <c r="D15" s="12"/>
      <c r="E15" s="46">
        <v>17</v>
      </c>
      <c r="F15" s="47">
        <v>12.8</v>
      </c>
      <c r="G15" s="48">
        <v>20</v>
      </c>
      <c r="H15" s="21">
        <f t="shared" si="0"/>
        <v>12.802205873199641</v>
      </c>
      <c r="I15" s="22">
        <f t="shared" si="1"/>
        <v>15.873797164232991</v>
      </c>
      <c r="J15" s="22">
        <f t="shared" si="1"/>
        <v>18.94538845526634</v>
      </c>
      <c r="K15" s="22">
        <f t="shared" si="1"/>
        <v>22.01697974629969</v>
      </c>
    </row>
    <row r="16" spans="1:11" ht="15">
      <c r="A16" s="45" t="s">
        <v>26</v>
      </c>
      <c r="B16" s="11"/>
      <c r="C16" s="12"/>
      <c r="D16" s="12"/>
      <c r="E16" s="46">
        <v>16</v>
      </c>
      <c r="F16" s="47">
        <v>13.5</v>
      </c>
      <c r="G16" s="48">
        <v>20</v>
      </c>
      <c r="H16" s="21">
        <f t="shared" si="0"/>
        <v>12.737523496533099</v>
      </c>
      <c r="I16" s="22">
        <f t="shared" si="1"/>
        <v>15.962679413924889</v>
      </c>
      <c r="J16" s="22">
        <f t="shared" si="1"/>
        <v>19.187835331316684</v>
      </c>
      <c r="K16" s="22">
        <f t="shared" si="1"/>
        <v>22.412991248708472</v>
      </c>
    </row>
    <row r="17" spans="1:11" ht="15">
      <c r="A17" s="45" t="s">
        <v>27</v>
      </c>
      <c r="B17" s="11"/>
      <c r="C17" s="12"/>
      <c r="D17" s="12"/>
      <c r="E17" s="46">
        <v>0</v>
      </c>
      <c r="F17" s="47">
        <v>36.72</v>
      </c>
      <c r="G17" s="48">
        <v>0</v>
      </c>
      <c r="H17" s="21">
        <f t="shared" si="0"/>
        <v>21.746947006759527</v>
      </c>
      <c r="I17" s="22">
        <f t="shared" si="1"/>
        <v>32.30615827015722</v>
      </c>
      <c r="J17" s="22">
        <f t="shared" si="1"/>
        <v>42.86536953355491</v>
      </c>
      <c r="K17" s="22">
        <f t="shared" si="1"/>
        <v>53.424580796952604</v>
      </c>
    </row>
    <row r="18" spans="1:11" ht="15">
      <c r="A18" s="45" t="s">
        <v>28</v>
      </c>
      <c r="B18" s="11"/>
      <c r="C18" s="12"/>
      <c r="D18" s="12"/>
      <c r="E18" s="46">
        <v>16.5</v>
      </c>
      <c r="F18" s="47">
        <v>12.69</v>
      </c>
      <c r="G18" s="48">
        <v>5</v>
      </c>
      <c r="H18" s="21">
        <f t="shared" si="0"/>
        <v>14.905406692310573</v>
      </c>
      <c r="I18" s="22">
        <f t="shared" si="1"/>
        <v>18.51843653135154</v>
      </c>
      <c r="J18" s="22">
        <f t="shared" si="1"/>
        <v>22.131466370392506</v>
      </c>
      <c r="K18" s="22">
        <f t="shared" si="1"/>
        <v>25.744496209433475</v>
      </c>
    </row>
    <row r="19" spans="1:11" ht="15">
      <c r="A19" s="45" t="s">
        <v>29</v>
      </c>
      <c r="B19" s="11"/>
      <c r="C19" s="12"/>
      <c r="D19" s="12"/>
      <c r="E19" s="46">
        <v>15.5</v>
      </c>
      <c r="F19" s="47">
        <v>13.77</v>
      </c>
      <c r="G19" s="48">
        <v>5</v>
      </c>
      <c r="H19" s="21">
        <f t="shared" si="0"/>
        <v>15.042393969949341</v>
      </c>
      <c r="I19" s="22">
        <f t="shared" si="1"/>
        <v>18.941591042063468</v>
      </c>
      <c r="J19" s="22">
        <f t="shared" si="1"/>
        <v>22.840788114177595</v>
      </c>
      <c r="K19" s="22">
        <f t="shared" si="1"/>
        <v>26.739985186291722</v>
      </c>
    </row>
    <row r="20" spans="1:11" ht="15">
      <c r="A20" s="45" t="s">
        <v>30</v>
      </c>
      <c r="B20" s="11"/>
      <c r="C20" s="12"/>
      <c r="D20" s="12"/>
      <c r="E20" s="46">
        <v>4</v>
      </c>
      <c r="F20" s="47">
        <v>12.65</v>
      </c>
      <c r="G20" s="48">
        <v>0</v>
      </c>
      <c r="H20" s="21">
        <f t="shared" si="0"/>
        <v>9.47347537065392</v>
      </c>
      <c r="I20" s="22">
        <f t="shared" si="1"/>
        <v>13.148457631549466</v>
      </c>
      <c r="J20" s="22">
        <f t="shared" si="1"/>
        <v>16.82343989244501</v>
      </c>
      <c r="K20" s="22">
        <f t="shared" si="1"/>
        <v>20.498422153340556</v>
      </c>
    </row>
    <row r="21" spans="1:11" ht="15">
      <c r="A21" s="12"/>
      <c r="B21" s="11" t="s">
        <v>31</v>
      </c>
      <c r="C21" s="12"/>
      <c r="D21" s="12"/>
      <c r="E21" s="23"/>
      <c r="F21" s="24"/>
      <c r="G21" s="12"/>
      <c r="H21" s="12"/>
      <c r="I21" s="25"/>
      <c r="J21" s="25"/>
      <c r="K21" s="25"/>
    </row>
    <row r="22" spans="1:11" ht="15">
      <c r="A22" s="12"/>
      <c r="B22" s="11" t="s">
        <v>32</v>
      </c>
      <c r="C22" s="11" t="s">
        <v>3</v>
      </c>
      <c r="D22" s="11" t="s">
        <v>4</v>
      </c>
      <c r="E22" s="12"/>
      <c r="F22" s="12"/>
      <c r="G22" s="12"/>
      <c r="H22" s="12"/>
      <c r="I22" s="25"/>
      <c r="J22" s="25"/>
      <c r="K22" s="25"/>
    </row>
    <row r="23" spans="1:11" ht="15">
      <c r="A23" s="12"/>
      <c r="B23" s="11"/>
      <c r="C23" s="11" t="s">
        <v>33</v>
      </c>
      <c r="D23" s="11" t="s">
        <v>33</v>
      </c>
      <c r="E23" s="12"/>
      <c r="F23" s="12"/>
      <c r="G23" s="12"/>
      <c r="H23" s="12"/>
      <c r="I23" s="25"/>
      <c r="J23" s="25"/>
      <c r="K23" s="25"/>
    </row>
    <row r="24" spans="1:11" ht="15.75">
      <c r="A24" s="45" t="s">
        <v>34</v>
      </c>
      <c r="B24" s="49">
        <v>22</v>
      </c>
      <c r="C24" s="50">
        <v>5</v>
      </c>
      <c r="D24" s="51">
        <v>14.93</v>
      </c>
      <c r="E24" s="26">
        <f aca="true" t="shared" si="2" ref="E24:E30">IF(B24="","",B24/100*C24)</f>
        <v>1.1</v>
      </c>
      <c r="F24" s="27">
        <f aca="true" t="shared" si="3" ref="F24:F30">IF(B24="","",B24/100*D24)</f>
        <v>3.2845999999999997</v>
      </c>
      <c r="G24" s="48">
        <v>20</v>
      </c>
      <c r="H24" s="21">
        <f aca="true" t="shared" si="4" ref="H24:K30">IF($F24="","",($E24*H$10+$F24*H$9)*(100-$G24)/100)</f>
        <v>1.9921783122331356</v>
      </c>
      <c r="I24" s="22">
        <f t="shared" si="4"/>
        <v>2.7560105563232127</v>
      </c>
      <c r="J24" s="22">
        <f t="shared" si="4"/>
        <v>3.51984280041329</v>
      </c>
      <c r="K24" s="22">
        <f t="shared" si="4"/>
        <v>4.283675044503367</v>
      </c>
    </row>
    <row r="25" spans="1:11" ht="15.75">
      <c r="A25" s="45" t="s">
        <v>35</v>
      </c>
      <c r="B25" s="49">
        <v>65</v>
      </c>
      <c r="C25" s="50">
        <v>3</v>
      </c>
      <c r="D25" s="51">
        <v>15.65</v>
      </c>
      <c r="E25" s="26">
        <f t="shared" si="2"/>
        <v>1.9500000000000002</v>
      </c>
      <c r="F25" s="27">
        <f t="shared" si="3"/>
        <v>10.172500000000001</v>
      </c>
      <c r="G25" s="48">
        <v>20</v>
      </c>
      <c r="H25" s="21">
        <f t="shared" si="4"/>
        <v>5.592479242135664</v>
      </c>
      <c r="I25" s="22">
        <f t="shared" si="4"/>
        <v>7.947209047565698</v>
      </c>
      <c r="J25" s="22">
        <f t="shared" si="4"/>
        <v>10.30193885299573</v>
      </c>
      <c r="K25" s="22">
        <f t="shared" si="4"/>
        <v>12.656668658425765</v>
      </c>
    </row>
    <row r="26" spans="1:11" ht="15.75">
      <c r="A26" s="45" t="s">
        <v>36</v>
      </c>
      <c r="B26" s="49">
        <v>5</v>
      </c>
      <c r="C26" s="50">
        <v>12</v>
      </c>
      <c r="D26" s="51">
        <v>13.65</v>
      </c>
      <c r="E26" s="26">
        <f t="shared" si="2"/>
        <v>0.6000000000000001</v>
      </c>
      <c r="F26" s="27">
        <f t="shared" si="3"/>
        <v>0.6825000000000001</v>
      </c>
      <c r="G26" s="48">
        <v>30</v>
      </c>
      <c r="H26" s="21">
        <f t="shared" si="4"/>
        <v>0.49101724427680493</v>
      </c>
      <c r="I26" s="22">
        <f t="shared" si="4"/>
        <v>0.6323204149083171</v>
      </c>
      <c r="J26" s="22">
        <f t="shared" si="4"/>
        <v>0.7736235855398291</v>
      </c>
      <c r="K26" s="22">
        <f t="shared" si="4"/>
        <v>0.9149267561713414</v>
      </c>
    </row>
    <row r="27" spans="1:11" ht="15.75">
      <c r="A27" s="45" t="s">
        <v>37</v>
      </c>
      <c r="B27" s="49">
        <v>22</v>
      </c>
      <c r="C27" s="50">
        <v>14</v>
      </c>
      <c r="D27" s="51">
        <v>15.3</v>
      </c>
      <c r="E27" s="26">
        <f t="shared" si="2"/>
        <v>3.08</v>
      </c>
      <c r="F27" s="26">
        <f t="shared" si="3"/>
        <v>3.366</v>
      </c>
      <c r="G27" s="48">
        <v>30</v>
      </c>
      <c r="H27" s="21">
        <f t="shared" si="4"/>
        <v>2.4635523645915036</v>
      </c>
      <c r="I27" s="22">
        <f t="shared" si="4"/>
        <v>3.1612309693642566</v>
      </c>
      <c r="J27" s="22">
        <f t="shared" si="4"/>
        <v>3.8589095741370083</v>
      </c>
      <c r="K27" s="22">
        <f t="shared" si="4"/>
        <v>4.556588178909761</v>
      </c>
    </row>
    <row r="28" spans="1:11" ht="15.75">
      <c r="A28" s="45" t="s">
        <v>38</v>
      </c>
      <c r="B28" s="49">
        <v>17</v>
      </c>
      <c r="C28" s="50">
        <v>8.5</v>
      </c>
      <c r="D28" s="51">
        <v>17.5</v>
      </c>
      <c r="E28" s="26">
        <f t="shared" si="2"/>
        <v>1.445</v>
      </c>
      <c r="F28" s="26">
        <f t="shared" si="3"/>
        <v>2.975</v>
      </c>
      <c r="G28" s="48">
        <v>40</v>
      </c>
      <c r="H28" s="21">
        <f t="shared" si="4"/>
        <v>1.4866714904582294</v>
      </c>
      <c r="I28" s="22">
        <f t="shared" si="4"/>
        <v>2.0080611158830344</v>
      </c>
      <c r="J28" s="22">
        <f t="shared" si="4"/>
        <v>2.529450741307839</v>
      </c>
      <c r="K28" s="22">
        <f t="shared" si="4"/>
        <v>3.050840366732644</v>
      </c>
    </row>
    <row r="29" spans="1:11" ht="15.75">
      <c r="A29" s="45" t="s">
        <v>39</v>
      </c>
      <c r="B29" s="49">
        <v>90</v>
      </c>
      <c r="C29" s="50">
        <v>2.4</v>
      </c>
      <c r="D29" s="51">
        <v>18.5</v>
      </c>
      <c r="E29" s="26">
        <f t="shared" si="2"/>
        <v>2.16</v>
      </c>
      <c r="F29" s="26">
        <f t="shared" si="3"/>
        <v>16.650000000000002</v>
      </c>
      <c r="G29" s="48">
        <v>30</v>
      </c>
      <c r="H29" s="21">
        <f t="shared" si="4"/>
        <v>7.651597079583225</v>
      </c>
      <c r="I29" s="22">
        <f t="shared" si="4"/>
        <v>11.017228031519586</v>
      </c>
      <c r="J29" s="22">
        <f t="shared" si="4"/>
        <v>14.382858983455954</v>
      </c>
      <c r="K29" s="22">
        <f t="shared" si="4"/>
        <v>17.748489935392314</v>
      </c>
    </row>
    <row r="30" spans="1:11" ht="15.75">
      <c r="A30" s="45" t="s">
        <v>40</v>
      </c>
      <c r="B30" s="49">
        <v>65</v>
      </c>
      <c r="C30" s="50">
        <v>3.3</v>
      </c>
      <c r="D30" s="51">
        <v>15.5</v>
      </c>
      <c r="E30" s="26">
        <f t="shared" si="2"/>
        <v>2.145</v>
      </c>
      <c r="F30" s="26">
        <f t="shared" si="3"/>
        <v>10.075000000000001</v>
      </c>
      <c r="G30" s="48">
        <v>30</v>
      </c>
      <c r="H30" s="21">
        <f t="shared" si="4"/>
        <v>4.920623840733964</v>
      </c>
      <c r="I30" s="22">
        <f t="shared" si="4"/>
        <v>6.962660850107681</v>
      </c>
      <c r="J30" s="22">
        <f t="shared" si="4"/>
        <v>9.004697859481396</v>
      </c>
      <c r="K30" s="22">
        <f t="shared" si="4"/>
        <v>11.046734868855113</v>
      </c>
    </row>
    <row r="32" ht="15" hidden="1"/>
    <row r="33" ht="15" hidden="1"/>
    <row r="34" spans="1:11" s="59" customFormat="1" ht="24.75" customHeight="1">
      <c r="A34" s="58" t="str">
        <f>+A1</f>
        <v>Preiswürdigkeit von Futtermitteln (Schweine)</v>
      </c>
      <c r="I34" s="60"/>
      <c r="J34" s="61"/>
      <c r="K34" s="61"/>
    </row>
    <row r="35" spans="1:11" ht="15">
      <c r="A35" s="2" t="s">
        <v>41</v>
      </c>
      <c r="C35" s="31" t="str">
        <f>+A6</f>
        <v>Weizen</v>
      </c>
      <c r="D35" s="31"/>
      <c r="F35" s="2" t="s">
        <v>42</v>
      </c>
      <c r="G35" s="33" t="str">
        <f>+A7</f>
        <v>Sojaschrot</v>
      </c>
      <c r="H35" s="33"/>
      <c r="I35" s="6"/>
      <c r="J35" s="7"/>
      <c r="K35" s="7"/>
    </row>
    <row r="36" spans="1:11" s="63" customFormat="1" ht="19.5" customHeight="1">
      <c r="A36" s="62" t="s">
        <v>43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="12" customFormat="1" ht="15" customHeight="1">
      <c r="A37" s="12" t="s">
        <v>44</v>
      </c>
    </row>
    <row r="38" spans="1:11" s="65" customFormat="1" ht="15" customHeight="1">
      <c r="A38" s="64" t="s">
        <v>45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5">
      <c r="A39" s="31" t="str">
        <f>+A6</f>
        <v>Weizen</v>
      </c>
      <c r="B39" s="31"/>
      <c r="C39" s="2" t="s">
        <v>5</v>
      </c>
      <c r="E39" s="32">
        <f>+H6</f>
        <v>10</v>
      </c>
      <c r="G39" s="32">
        <f>+I6</f>
        <v>14</v>
      </c>
      <c r="I39" s="32">
        <f>+J6</f>
        <v>18</v>
      </c>
      <c r="K39" s="32">
        <f>+K6</f>
        <v>22</v>
      </c>
    </row>
    <row r="40" spans="1:11" ht="15">
      <c r="A40" s="34" t="str">
        <f>+A7</f>
        <v>Sojaschrot</v>
      </c>
      <c r="B40" s="34"/>
      <c r="C40" s="1"/>
      <c r="D40" s="1"/>
      <c r="E40" s="35">
        <f>+H7</f>
        <v>21</v>
      </c>
      <c r="F40" s="1"/>
      <c r="G40" s="35">
        <f>+I7</f>
        <v>25</v>
      </c>
      <c r="H40" s="1"/>
      <c r="I40" s="35">
        <f>+J7</f>
        <v>29</v>
      </c>
      <c r="J40" s="1"/>
      <c r="K40" s="35">
        <f>+K7</f>
        <v>33</v>
      </c>
    </row>
    <row r="41" s="12" customFormat="1" ht="12.75">
      <c r="A41" s="28" t="s">
        <v>46</v>
      </c>
    </row>
    <row r="42" spans="1:11" s="12" customFormat="1" ht="12.75">
      <c r="A42" s="17" t="s">
        <v>47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5">
      <c r="A43" s="38" t="str">
        <f>IF(A14="","",A14)</f>
        <v>Rapsextr.schrot</v>
      </c>
      <c r="B43" s="38"/>
      <c r="C43" s="2" t="s">
        <v>5</v>
      </c>
      <c r="E43" s="39">
        <f>IF(H14="","",ROUND(H14,1))</f>
        <v>14.2</v>
      </c>
      <c r="G43" s="39">
        <f>IF(I14="","",ROUND(I14,1))</f>
        <v>16.9</v>
      </c>
      <c r="I43" s="39">
        <f>IF(J14="","",ROUND(J14,1))</f>
        <v>19.7</v>
      </c>
      <c r="K43" s="39">
        <f>IF(K14="","",ROUND(K14,1))</f>
        <v>22.4</v>
      </c>
    </row>
    <row r="44" spans="1:11" ht="15">
      <c r="A44" s="36" t="str">
        <f aca="true" t="shared" si="5" ref="A44:A49">IF(A15="","",A15)</f>
        <v>Rapskuchen 14%</v>
      </c>
      <c r="B44" s="36"/>
      <c r="E44" s="37">
        <f aca="true" t="shared" si="6" ref="E44:E49">IF(H15="","",ROUND(H15,1))</f>
        <v>12.8</v>
      </c>
      <c r="G44" s="37">
        <f aca="true" t="shared" si="7" ref="G44:G49">IF(I15="","",ROUND(I15,1))</f>
        <v>15.9</v>
      </c>
      <c r="I44" s="37">
        <f aca="true" t="shared" si="8" ref="I44:I49">IF(J15="","",ROUND(J15,1))</f>
        <v>18.9</v>
      </c>
      <c r="K44" s="37">
        <f aca="true" t="shared" si="9" ref="K44:K49">IF(K15="","",ROUND(K15,1))</f>
        <v>22</v>
      </c>
    </row>
    <row r="45" spans="1:11" ht="15">
      <c r="A45" s="36" t="str">
        <f t="shared" si="5"/>
        <v>Rapskuchen 18%</v>
      </c>
      <c r="B45" s="36"/>
      <c r="E45" s="37">
        <f t="shared" si="6"/>
        <v>12.7</v>
      </c>
      <c r="G45" s="37">
        <f t="shared" si="7"/>
        <v>16</v>
      </c>
      <c r="I45" s="37">
        <f t="shared" si="8"/>
        <v>19.2</v>
      </c>
      <c r="K45" s="37">
        <f t="shared" si="9"/>
        <v>22.4</v>
      </c>
    </row>
    <row r="46" spans="1:11" ht="15">
      <c r="A46" s="4" t="str">
        <f t="shared" si="5"/>
        <v>Rapsöl</v>
      </c>
      <c r="B46" s="4"/>
      <c r="E46" s="5">
        <f t="shared" si="6"/>
        <v>21.7</v>
      </c>
      <c r="G46" s="5">
        <f t="shared" si="7"/>
        <v>32.3</v>
      </c>
      <c r="I46" s="5">
        <f t="shared" si="8"/>
        <v>42.9</v>
      </c>
      <c r="K46" s="5">
        <f t="shared" si="9"/>
        <v>53.4</v>
      </c>
    </row>
    <row r="47" spans="1:11" ht="15">
      <c r="A47" s="4" t="str">
        <f t="shared" si="5"/>
        <v>Ackerbohnen</v>
      </c>
      <c r="B47" s="4"/>
      <c r="E47" s="5">
        <f t="shared" si="6"/>
        <v>14.9</v>
      </c>
      <c r="G47" s="5">
        <f t="shared" si="7"/>
        <v>18.5</v>
      </c>
      <c r="I47" s="5">
        <f t="shared" si="8"/>
        <v>22.1</v>
      </c>
      <c r="K47" s="5">
        <f t="shared" si="9"/>
        <v>25.7</v>
      </c>
    </row>
    <row r="48" spans="1:11" ht="15">
      <c r="A48" s="56" t="str">
        <f t="shared" si="5"/>
        <v>Erbsen</v>
      </c>
      <c r="B48" s="56"/>
      <c r="E48" s="57">
        <f t="shared" si="6"/>
        <v>15</v>
      </c>
      <c r="G48" s="57">
        <f t="shared" si="7"/>
        <v>18.9</v>
      </c>
      <c r="I48" s="57">
        <f t="shared" si="8"/>
        <v>22.8</v>
      </c>
      <c r="K48" s="57">
        <f t="shared" si="9"/>
        <v>26.7</v>
      </c>
    </row>
    <row r="49" spans="1:11" ht="15">
      <c r="A49" s="4" t="str">
        <f t="shared" si="5"/>
        <v>Gerste</v>
      </c>
      <c r="B49" s="4"/>
      <c r="E49" s="5">
        <f t="shared" si="6"/>
        <v>9.5</v>
      </c>
      <c r="G49" s="5">
        <f t="shared" si="7"/>
        <v>13.1</v>
      </c>
      <c r="I49" s="5">
        <f t="shared" si="8"/>
        <v>16.8</v>
      </c>
      <c r="K49" s="5">
        <f t="shared" si="9"/>
        <v>20.5</v>
      </c>
    </row>
    <row r="50" spans="1:11" ht="15">
      <c r="A50" s="52" t="str">
        <f>IF(A24="","",A24)</f>
        <v>Kartoffeln</v>
      </c>
      <c r="B50" s="52"/>
      <c r="E50" s="53">
        <f>IF(H24="","",ROUND(H24,1))</f>
        <v>2</v>
      </c>
      <c r="G50" s="53">
        <f>IF(I24="","",ROUND(I24,1))</f>
        <v>2.8</v>
      </c>
      <c r="I50" s="53">
        <f>IF(J24="","",ROUND(J24,1))</f>
        <v>3.5</v>
      </c>
      <c r="K50" s="53">
        <f>IF(K24="","",ROUND(K24,1))</f>
        <v>4.3</v>
      </c>
    </row>
    <row r="51" spans="1:11" ht="15">
      <c r="A51" s="54" t="str">
        <f aca="true" t="shared" si="10" ref="A51:A56">IF(A25="","",A25)</f>
        <v>Feuchtmais</v>
      </c>
      <c r="B51" s="54"/>
      <c r="E51" s="55">
        <f aca="true" t="shared" si="11" ref="E51:E56">IF(H25="","",ROUND(H25,1))</f>
        <v>5.6</v>
      </c>
      <c r="G51" s="55">
        <f aca="true" t="shared" si="12" ref="G51:G56">IF(I25="","",ROUND(I25,1))</f>
        <v>7.9</v>
      </c>
      <c r="I51" s="55">
        <f aca="true" t="shared" si="13" ref="I51:I56">IF(J25="","",ROUND(J25,1))</f>
        <v>10.3</v>
      </c>
      <c r="K51" s="55">
        <f aca="true" t="shared" si="14" ref="K51:K56">IF(K25="","",ROUND(K25,1))</f>
        <v>12.7</v>
      </c>
    </row>
    <row r="52" spans="1:11" ht="15">
      <c r="A52" s="29" t="str">
        <f t="shared" si="10"/>
        <v>Molke sauer</v>
      </c>
      <c r="B52" s="29"/>
      <c r="E52" s="30">
        <f t="shared" si="11"/>
        <v>0.5</v>
      </c>
      <c r="G52" s="30">
        <f t="shared" si="12"/>
        <v>0.6</v>
      </c>
      <c r="I52" s="30">
        <f t="shared" si="13"/>
        <v>0.8</v>
      </c>
      <c r="K52" s="30">
        <f t="shared" si="14"/>
        <v>0.9</v>
      </c>
    </row>
    <row r="53" spans="1:11" ht="15">
      <c r="A53" s="29" t="str">
        <f t="shared" si="10"/>
        <v>Sojapülpe</v>
      </c>
      <c r="B53" s="29"/>
      <c r="E53" s="30">
        <f t="shared" si="11"/>
        <v>2.5</v>
      </c>
      <c r="G53" s="30">
        <f t="shared" si="12"/>
        <v>3.2</v>
      </c>
      <c r="I53" s="30">
        <f t="shared" si="13"/>
        <v>3.9</v>
      </c>
      <c r="K53" s="30">
        <f t="shared" si="14"/>
        <v>4.6</v>
      </c>
    </row>
    <row r="54" spans="1:11" ht="15">
      <c r="A54" s="56" t="str">
        <f t="shared" si="10"/>
        <v>Speiseabfälle</v>
      </c>
      <c r="B54" s="56"/>
      <c r="E54" s="57">
        <f t="shared" si="11"/>
        <v>1.5</v>
      </c>
      <c r="G54" s="57">
        <f t="shared" si="12"/>
        <v>2</v>
      </c>
      <c r="I54" s="57">
        <f t="shared" si="13"/>
        <v>2.5</v>
      </c>
      <c r="K54" s="57">
        <f t="shared" si="14"/>
        <v>3.1</v>
      </c>
    </row>
    <row r="55" spans="1:11" ht="15">
      <c r="A55" s="54" t="str">
        <f t="shared" si="10"/>
        <v>Backabfälle</v>
      </c>
      <c r="B55" s="54"/>
      <c r="E55" s="55">
        <f t="shared" si="11"/>
        <v>7.7</v>
      </c>
      <c r="G55" s="55">
        <f t="shared" si="12"/>
        <v>11</v>
      </c>
      <c r="I55" s="55">
        <f t="shared" si="13"/>
        <v>14.4</v>
      </c>
      <c r="K55" s="55">
        <f t="shared" si="14"/>
        <v>17.7</v>
      </c>
    </row>
    <row r="56" spans="1:11" ht="15">
      <c r="A56" s="54" t="str">
        <f t="shared" si="10"/>
        <v>Altbrot</v>
      </c>
      <c r="B56" s="54"/>
      <c r="E56" s="55">
        <f t="shared" si="11"/>
        <v>4.9</v>
      </c>
      <c r="G56" s="55">
        <f t="shared" si="12"/>
        <v>7</v>
      </c>
      <c r="I56" s="55">
        <f t="shared" si="13"/>
        <v>9</v>
      </c>
      <c r="K56" s="55">
        <f t="shared" si="14"/>
        <v>11</v>
      </c>
    </row>
  </sheetData>
  <printOptions/>
  <pageMargins left="0.5905511811023623" right="0.3937007874015748" top="1.46" bottom="0.3937007874015748" header="0.5118110236220472" footer="0.17"/>
  <pageSetup horizontalDpi="600" verticalDpi="600" orientation="landscape" paperSize="9" r:id="rId2"/>
  <headerFooter alignWithMargins="0">
    <oddHeader>&amp;R&amp;G</oddHeader>
    <oddFooter>&amp;L© DLR Westerwald-Osteifel, Bahnhofstr. 32, 56410 Montabaur&amp;RAnsprechpartner: Detlef Groß, Tel. 02602 9228-14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Agrarverwaltung RPL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</dc:creator>
  <cp:keywords/>
  <dc:description/>
  <cp:lastModifiedBy>Holthaus</cp:lastModifiedBy>
  <cp:lastPrinted>2011-02-25T11:30:55Z</cp:lastPrinted>
  <dcterms:created xsi:type="dcterms:W3CDTF">2004-01-05T08:55:35Z</dcterms:created>
  <dcterms:modified xsi:type="dcterms:W3CDTF">2011-02-25T11:32:55Z</dcterms:modified>
  <cp:category/>
  <cp:version/>
  <cp:contentType/>
  <cp:contentStatus/>
</cp:coreProperties>
</file>